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июнь  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30" i="1"/>
  <c r="N30" s="1"/>
  <c r="H30"/>
  <c r="G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F24"/>
  <c r="E24"/>
  <c r="J23"/>
  <c r="O23" s="1"/>
  <c r="O22" s="1"/>
  <c r="I23"/>
  <c r="N23" s="1"/>
  <c r="N22" s="1"/>
  <c r="H23"/>
  <c r="G23"/>
  <c r="G22" s="1"/>
  <c r="K22"/>
  <c r="J22"/>
  <c r="H22"/>
  <c r="D22"/>
  <c r="C22"/>
  <c r="B22"/>
  <c r="O21"/>
  <c r="N21"/>
  <c r="M21"/>
  <c r="L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H18"/>
  <c r="G18"/>
  <c r="F18"/>
  <c r="O17"/>
  <c r="N17"/>
  <c r="M17"/>
  <c r="L17"/>
  <c r="H17"/>
  <c r="G17"/>
  <c r="F17"/>
  <c r="K16"/>
  <c r="J16"/>
  <c r="I16"/>
  <c r="L16" s="1"/>
  <c r="H16"/>
  <c r="G16"/>
  <c r="F16"/>
  <c r="E16"/>
  <c r="O15"/>
  <c r="M15"/>
  <c r="I15"/>
  <c r="N15" s="1"/>
  <c r="H15"/>
  <c r="G15"/>
  <c r="F15"/>
  <c r="E15"/>
  <c r="J14"/>
  <c r="O14" s="1"/>
  <c r="I14"/>
  <c r="N14" s="1"/>
  <c r="H14"/>
  <c r="G14"/>
  <c r="F14"/>
  <c r="E14"/>
  <c r="J13"/>
  <c r="O13" s="1"/>
  <c r="I13"/>
  <c r="N13" s="1"/>
  <c r="H13"/>
  <c r="G13"/>
  <c r="K12"/>
  <c r="J12"/>
  <c r="I12"/>
  <c r="H12"/>
  <c r="G12"/>
  <c r="E12"/>
  <c r="J11"/>
  <c r="O11" s="1"/>
  <c r="I11"/>
  <c r="N11" s="1"/>
  <c r="H11"/>
  <c r="G11"/>
  <c r="F11"/>
  <c r="E11"/>
  <c r="K10"/>
  <c r="J10"/>
  <c r="I10"/>
  <c r="H10"/>
  <c r="G10"/>
  <c r="F10"/>
  <c r="E10"/>
  <c r="K9"/>
  <c r="J9"/>
  <c r="I9"/>
  <c r="H9"/>
  <c r="G9"/>
  <c r="E9"/>
  <c r="K8"/>
  <c r="J8"/>
  <c r="I8"/>
  <c r="H8"/>
  <c r="G8"/>
  <c r="F8"/>
  <c r="E8"/>
  <c r="K7"/>
  <c r="J7"/>
  <c r="J31" s="1"/>
  <c r="I7"/>
  <c r="D7"/>
  <c r="D31" s="1"/>
  <c r="C7"/>
  <c r="C31" s="1"/>
  <c r="B7"/>
  <c r="B31" s="1"/>
  <c r="N8" l="1"/>
  <c r="N9"/>
  <c r="E22"/>
  <c r="O7"/>
  <c r="O10"/>
  <c r="O12"/>
  <c r="O16"/>
  <c r="I22"/>
  <c r="I31" s="1"/>
  <c r="M22"/>
  <c r="H31"/>
  <c r="F31"/>
  <c r="G31"/>
  <c r="E31"/>
  <c r="F7"/>
  <c r="H7"/>
  <c r="L7"/>
  <c r="N7"/>
  <c r="M8"/>
  <c r="O8"/>
  <c r="O9"/>
  <c r="L10"/>
  <c r="N10"/>
  <c r="L11"/>
  <c r="N12"/>
  <c r="L13"/>
  <c r="L14"/>
  <c r="N16"/>
  <c r="F22"/>
  <c r="L22"/>
  <c r="L23"/>
  <c r="O30"/>
  <c r="K31"/>
  <c r="E7"/>
  <c r="G7"/>
  <c r="M7"/>
  <c r="L8"/>
  <c r="M10"/>
  <c r="M11"/>
  <c r="M13"/>
  <c r="M14"/>
  <c r="L15"/>
  <c r="M16"/>
  <c r="M23"/>
  <c r="N31" l="1"/>
  <c r="L31"/>
  <c r="O31"/>
  <c r="M31"/>
</calcChain>
</file>

<file path=xl/sharedStrings.xml><?xml version="1.0" encoding="utf-8"?>
<sst xmlns="http://schemas.openxmlformats.org/spreadsheetml/2006/main" count="51" uniqueCount="40">
  <si>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</si>
  <si>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</si>
  <si>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</si>
  <si>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</si>
  <si>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</si>
  <si>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</si>
  <si>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</si>
  <si>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</si>
  <si>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</si>
  <si>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</si>
  <si>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</si>
  <si>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</si>
  <si>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</si>
  <si>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</si>
  <si>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</si>
  <si>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</si>
  <si>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</si>
  <si>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</si>
  <si>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</si>
  <si>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</si>
  <si>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</si>
  <si>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</si>
  <si>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</si>
  <si>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>Факт 2022 г.</t>
  </si>
  <si>
    <t>к 2022 году</t>
  </si>
  <si>
    <t xml:space="preserve">Налог на доходы физических лиц  </t>
  </si>
  <si>
    <t xml:space="preserve">Единый налог на вмененный доход  </t>
  </si>
  <si>
    <t>Акцизы</t>
  </si>
  <si>
    <t>Упрощенная система налогообложения</t>
  </si>
  <si>
    <t>Доходы от выдачи патентов</t>
  </si>
  <si>
    <t>Единый сельхозналог</t>
  </si>
  <si>
    <t>Налог на имущество физических лиц</t>
  </si>
  <si>
    <t xml:space="preserve">Земельный налог    </t>
  </si>
  <si>
    <t>Государственная пошлина</t>
  </si>
  <si>
    <t xml:space="preserve">     Налоговые доходы-всего</t>
  </si>
  <si>
    <t>Исп.: Гладкова Д.О.</t>
  </si>
  <si>
    <t>47-65-86</t>
  </si>
  <si>
    <t>на 01.01.2024 года.</t>
  </si>
  <si>
    <t>за декабрь</t>
  </si>
  <si>
    <t>на 01.01.2024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</si>
</sst>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9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4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6" fillId="0" borderId="0" xfId="0" applyFont="1" applyFill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164" fontId="1" fillId="2" borderId="8" xfId="0" applyNumberFormat="1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5" fillId="6" borderId="1" xfId="0" applyFont="1" applyFill="1" applyBorder="1"/>
    <xf numFmtId="0" fontId="5" fillId="6" borderId="5" xfId="0" applyFont="1" applyFill="1" applyBorder="1"/>
    <xf numFmtId="1" fontId="3" fillId="3" borderId="10" xfId="0" applyNumberFormat="1" applyFont="1" applyFill="1" applyBorder="1"/>
    <xf numFmtId="165" fontId="3" fillId="3" borderId="10" xfId="0" applyNumberFormat="1" applyFont="1" applyFill="1" applyBorder="1"/>
    <xf numFmtId="165" fontId="5" fillId="3" borderId="10" xfId="0" applyNumberFormat="1" applyFont="1" applyFill="1" applyBorder="1"/>
    <xf numFmtId="164" fontId="3" fillId="3" borderId="10" xfId="0" applyNumberFormat="1" applyFont="1" applyFill="1" applyBorder="1"/>
    <xf numFmtId="165" fontId="6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4" fontId="6" fillId="0" borderId="9" xfId="0" applyNumberFormat="1" applyFont="1" applyBorder="1"/>
    <xf numFmtId="164" fontId="1" fillId="2" borderId="6" xfId="0" applyNumberFormat="1" applyFont="1" applyFill="1" applyBorder="1"/>
    <xf numFmtId="0" fontId="4" fillId="5" borderId="1" xfId="0" applyFont="1" applyFill="1" applyBorder="1"/>
    <xf numFmtId="0" fontId="4" fillId="0" borderId="5" xfId="0" applyFont="1" applyBorder="1" applyAlignment="1">
      <alignment horizontal="center" wrapText="1"/>
    </xf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  <sheetName val=" на 26 декабрь 2023"/>
      <sheetName val="декабрь 2023  "/>
      <sheetName val="ноябрь 2023 "/>
      <sheetName val="октябрь 2023"/>
      <sheetName val="октябрь 2023 без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I8">
            <v>1908637.8</v>
          </cell>
          <cell r="J8">
            <v>2149806.9</v>
          </cell>
          <cell r="K8">
            <v>2169705.6999999997</v>
          </cell>
        </row>
        <row r="9">
          <cell r="I9">
            <v>1522.4</v>
          </cell>
          <cell r="J9">
            <v>0</v>
          </cell>
          <cell r="K9">
            <v>-1206</v>
          </cell>
        </row>
        <row r="10">
          <cell r="I10">
            <v>41564.1</v>
          </cell>
          <cell r="J10">
            <v>42426.3</v>
          </cell>
          <cell r="K10">
            <v>43091.3</v>
          </cell>
        </row>
        <row r="11">
          <cell r="I11">
            <v>204266.6</v>
          </cell>
          <cell r="J11">
            <v>238262.7</v>
          </cell>
        </row>
        <row r="12">
          <cell r="I12">
            <v>2378.3000000000002</v>
          </cell>
          <cell r="J12">
            <v>2125.9</v>
          </cell>
          <cell r="K12">
            <v>-402.70000000000005</v>
          </cell>
        </row>
        <row r="13">
          <cell r="I13">
            <v>69148.899999999994</v>
          </cell>
          <cell r="J13">
            <v>79869.7</v>
          </cell>
        </row>
        <row r="14">
          <cell r="I14">
            <v>94757.9</v>
          </cell>
          <cell r="J14">
            <v>97802</v>
          </cell>
        </row>
        <row r="15">
          <cell r="I15">
            <v>474703.1</v>
          </cell>
        </row>
        <row r="16">
          <cell r="I16">
            <v>46118.6</v>
          </cell>
          <cell r="J16">
            <v>45036.2</v>
          </cell>
          <cell r="K16">
            <v>56592.2</v>
          </cell>
        </row>
        <row r="23">
          <cell r="I23">
            <v>400077.80000000005</v>
          </cell>
          <cell r="J23">
            <v>335404.19999999995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0" zoomScaleNormal="70" workbookViewId="0">
      <selection activeCell="A44" sqref="A44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8.44140625" customWidth="1"/>
    <col min="12" max="12" width="15" customWidth="1"/>
    <col min="13" max="13" width="12" customWidth="1"/>
    <col min="14" max="14" width="15" customWidth="1"/>
    <col min="15" max="15" width="15.664062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6.88671875" customWidth="1"/>
    <col min="268" max="268" width="9.6640625" customWidth="1"/>
    <col min="269" max="269" width="10.6640625" customWidth="1"/>
    <col min="270" max="270" width="16.109375" customWidth="1"/>
    <col min="271" max="271" width="14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6.88671875" customWidth="1"/>
    <col min="524" max="524" width="9.6640625" customWidth="1"/>
    <col min="525" max="525" width="10.6640625" customWidth="1"/>
    <col min="526" max="526" width="16.109375" customWidth="1"/>
    <col min="527" max="527" width="14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6.88671875" customWidth="1"/>
    <col min="780" max="780" width="9.6640625" customWidth="1"/>
    <col min="781" max="781" width="10.6640625" customWidth="1"/>
    <col min="782" max="782" width="16.109375" customWidth="1"/>
    <col min="783" max="783" width="14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6.88671875" customWidth="1"/>
    <col min="1036" max="1036" width="9.6640625" customWidth="1"/>
    <col min="1037" max="1037" width="10.6640625" customWidth="1"/>
    <col min="1038" max="1038" width="16.109375" customWidth="1"/>
    <col min="1039" max="1039" width="14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6.88671875" customWidth="1"/>
    <col min="1292" max="1292" width="9.6640625" customWidth="1"/>
    <col min="1293" max="1293" width="10.6640625" customWidth="1"/>
    <col min="1294" max="1294" width="16.109375" customWidth="1"/>
    <col min="1295" max="1295" width="14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6.88671875" customWidth="1"/>
    <col min="1548" max="1548" width="9.6640625" customWidth="1"/>
    <col min="1549" max="1549" width="10.6640625" customWidth="1"/>
    <col min="1550" max="1550" width="16.109375" customWidth="1"/>
    <col min="1551" max="1551" width="14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6.88671875" customWidth="1"/>
    <col min="1804" max="1804" width="9.6640625" customWidth="1"/>
    <col min="1805" max="1805" width="10.6640625" customWidth="1"/>
    <col min="1806" max="1806" width="16.109375" customWidth="1"/>
    <col min="1807" max="1807" width="14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6.88671875" customWidth="1"/>
    <col min="2060" max="2060" width="9.6640625" customWidth="1"/>
    <col min="2061" max="2061" width="10.6640625" customWidth="1"/>
    <col min="2062" max="2062" width="16.109375" customWidth="1"/>
    <col min="2063" max="2063" width="14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6.88671875" customWidth="1"/>
    <col min="2316" max="2316" width="9.6640625" customWidth="1"/>
    <col min="2317" max="2317" width="10.6640625" customWidth="1"/>
    <col min="2318" max="2318" width="16.109375" customWidth="1"/>
    <col min="2319" max="2319" width="14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6.88671875" customWidth="1"/>
    <col min="2572" max="2572" width="9.6640625" customWidth="1"/>
    <col min="2573" max="2573" width="10.6640625" customWidth="1"/>
    <col min="2574" max="2574" width="16.109375" customWidth="1"/>
    <col min="2575" max="2575" width="14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6.88671875" customWidth="1"/>
    <col min="2828" max="2828" width="9.6640625" customWidth="1"/>
    <col min="2829" max="2829" width="10.6640625" customWidth="1"/>
    <col min="2830" max="2830" width="16.109375" customWidth="1"/>
    <col min="2831" max="2831" width="14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6.88671875" customWidth="1"/>
    <col min="3084" max="3084" width="9.6640625" customWidth="1"/>
    <col min="3085" max="3085" width="10.6640625" customWidth="1"/>
    <col min="3086" max="3086" width="16.109375" customWidth="1"/>
    <col min="3087" max="3087" width="14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6.88671875" customWidth="1"/>
    <col min="3340" max="3340" width="9.6640625" customWidth="1"/>
    <col min="3341" max="3341" width="10.6640625" customWidth="1"/>
    <col min="3342" max="3342" width="16.109375" customWidth="1"/>
    <col min="3343" max="3343" width="14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6.88671875" customWidth="1"/>
    <col min="3596" max="3596" width="9.6640625" customWidth="1"/>
    <col min="3597" max="3597" width="10.6640625" customWidth="1"/>
    <col min="3598" max="3598" width="16.109375" customWidth="1"/>
    <col min="3599" max="3599" width="14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6.88671875" customWidth="1"/>
    <col min="3852" max="3852" width="9.6640625" customWidth="1"/>
    <col min="3853" max="3853" width="10.6640625" customWidth="1"/>
    <col min="3854" max="3854" width="16.109375" customWidth="1"/>
    <col min="3855" max="3855" width="14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6.88671875" customWidth="1"/>
    <col min="4108" max="4108" width="9.6640625" customWidth="1"/>
    <col min="4109" max="4109" width="10.6640625" customWidth="1"/>
    <col min="4110" max="4110" width="16.109375" customWidth="1"/>
    <col min="4111" max="4111" width="14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6.88671875" customWidth="1"/>
    <col min="4364" max="4364" width="9.6640625" customWidth="1"/>
    <col min="4365" max="4365" width="10.6640625" customWidth="1"/>
    <col min="4366" max="4366" width="16.109375" customWidth="1"/>
    <col min="4367" max="4367" width="14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6.88671875" customWidth="1"/>
    <col min="4620" max="4620" width="9.6640625" customWidth="1"/>
    <col min="4621" max="4621" width="10.6640625" customWidth="1"/>
    <col min="4622" max="4622" width="16.109375" customWidth="1"/>
    <col min="4623" max="4623" width="14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6.88671875" customWidth="1"/>
    <col min="4876" max="4876" width="9.6640625" customWidth="1"/>
    <col min="4877" max="4877" width="10.6640625" customWidth="1"/>
    <col min="4878" max="4878" width="16.109375" customWidth="1"/>
    <col min="4879" max="4879" width="14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6.88671875" customWidth="1"/>
    <col min="5132" max="5132" width="9.6640625" customWidth="1"/>
    <col min="5133" max="5133" width="10.6640625" customWidth="1"/>
    <col min="5134" max="5134" width="16.109375" customWidth="1"/>
    <col min="5135" max="5135" width="14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6.88671875" customWidth="1"/>
    <col min="5388" max="5388" width="9.6640625" customWidth="1"/>
    <col min="5389" max="5389" width="10.6640625" customWidth="1"/>
    <col min="5390" max="5390" width="16.109375" customWidth="1"/>
    <col min="5391" max="5391" width="14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6.88671875" customWidth="1"/>
    <col min="5644" max="5644" width="9.6640625" customWidth="1"/>
    <col min="5645" max="5645" width="10.6640625" customWidth="1"/>
    <col min="5646" max="5646" width="16.109375" customWidth="1"/>
    <col min="5647" max="5647" width="14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6.88671875" customWidth="1"/>
    <col min="5900" max="5900" width="9.6640625" customWidth="1"/>
    <col min="5901" max="5901" width="10.6640625" customWidth="1"/>
    <col min="5902" max="5902" width="16.109375" customWidth="1"/>
    <col min="5903" max="5903" width="14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6.88671875" customWidth="1"/>
    <col min="6156" max="6156" width="9.6640625" customWidth="1"/>
    <col min="6157" max="6157" width="10.6640625" customWidth="1"/>
    <col min="6158" max="6158" width="16.109375" customWidth="1"/>
    <col min="6159" max="6159" width="14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6.88671875" customWidth="1"/>
    <col min="6412" max="6412" width="9.6640625" customWidth="1"/>
    <col min="6413" max="6413" width="10.6640625" customWidth="1"/>
    <col min="6414" max="6414" width="16.109375" customWidth="1"/>
    <col min="6415" max="6415" width="14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6.88671875" customWidth="1"/>
    <col min="6668" max="6668" width="9.6640625" customWidth="1"/>
    <col min="6669" max="6669" width="10.6640625" customWidth="1"/>
    <col min="6670" max="6670" width="16.109375" customWidth="1"/>
    <col min="6671" max="6671" width="14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6.88671875" customWidth="1"/>
    <col min="6924" max="6924" width="9.6640625" customWidth="1"/>
    <col min="6925" max="6925" width="10.6640625" customWidth="1"/>
    <col min="6926" max="6926" width="16.109375" customWidth="1"/>
    <col min="6927" max="6927" width="14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6.88671875" customWidth="1"/>
    <col min="7180" max="7180" width="9.6640625" customWidth="1"/>
    <col min="7181" max="7181" width="10.6640625" customWidth="1"/>
    <col min="7182" max="7182" width="16.109375" customWidth="1"/>
    <col min="7183" max="7183" width="14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6.88671875" customWidth="1"/>
    <col min="7436" max="7436" width="9.6640625" customWidth="1"/>
    <col min="7437" max="7437" width="10.6640625" customWidth="1"/>
    <col min="7438" max="7438" width="16.109375" customWidth="1"/>
    <col min="7439" max="7439" width="14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6.88671875" customWidth="1"/>
    <col min="7692" max="7692" width="9.6640625" customWidth="1"/>
    <col min="7693" max="7693" width="10.6640625" customWidth="1"/>
    <col min="7694" max="7694" width="16.109375" customWidth="1"/>
    <col min="7695" max="7695" width="14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6.88671875" customWidth="1"/>
    <col min="7948" max="7948" width="9.6640625" customWidth="1"/>
    <col min="7949" max="7949" width="10.6640625" customWidth="1"/>
    <col min="7950" max="7950" width="16.109375" customWidth="1"/>
    <col min="7951" max="7951" width="14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6.88671875" customWidth="1"/>
    <col min="8204" max="8204" width="9.6640625" customWidth="1"/>
    <col min="8205" max="8205" width="10.6640625" customWidth="1"/>
    <col min="8206" max="8206" width="16.109375" customWidth="1"/>
    <col min="8207" max="8207" width="14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6.88671875" customWidth="1"/>
    <col min="8460" max="8460" width="9.6640625" customWidth="1"/>
    <col min="8461" max="8461" width="10.6640625" customWidth="1"/>
    <col min="8462" max="8462" width="16.109375" customWidth="1"/>
    <col min="8463" max="8463" width="14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6.88671875" customWidth="1"/>
    <col min="8716" max="8716" width="9.6640625" customWidth="1"/>
    <col min="8717" max="8717" width="10.6640625" customWidth="1"/>
    <col min="8718" max="8718" width="16.109375" customWidth="1"/>
    <col min="8719" max="8719" width="14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6.88671875" customWidth="1"/>
    <col min="8972" max="8972" width="9.6640625" customWidth="1"/>
    <col min="8973" max="8973" width="10.6640625" customWidth="1"/>
    <col min="8974" max="8974" width="16.109375" customWidth="1"/>
    <col min="8975" max="8975" width="14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6.88671875" customWidth="1"/>
    <col min="9228" max="9228" width="9.6640625" customWidth="1"/>
    <col min="9229" max="9229" width="10.6640625" customWidth="1"/>
    <col min="9230" max="9230" width="16.109375" customWidth="1"/>
    <col min="9231" max="9231" width="14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6.88671875" customWidth="1"/>
    <col min="9484" max="9484" width="9.6640625" customWidth="1"/>
    <col min="9485" max="9485" width="10.6640625" customWidth="1"/>
    <col min="9486" max="9486" width="16.109375" customWidth="1"/>
    <col min="9487" max="9487" width="14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6.88671875" customWidth="1"/>
    <col min="9740" max="9740" width="9.6640625" customWidth="1"/>
    <col min="9741" max="9741" width="10.6640625" customWidth="1"/>
    <col min="9742" max="9742" width="16.109375" customWidth="1"/>
    <col min="9743" max="9743" width="14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6.88671875" customWidth="1"/>
    <col min="9996" max="9996" width="9.6640625" customWidth="1"/>
    <col min="9997" max="9997" width="10.6640625" customWidth="1"/>
    <col min="9998" max="9998" width="16.109375" customWidth="1"/>
    <col min="9999" max="9999" width="14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6.88671875" customWidth="1"/>
    <col min="10252" max="10252" width="9.6640625" customWidth="1"/>
    <col min="10253" max="10253" width="10.6640625" customWidth="1"/>
    <col min="10254" max="10254" width="16.109375" customWidth="1"/>
    <col min="10255" max="10255" width="14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6.88671875" customWidth="1"/>
    <col min="10508" max="10508" width="9.6640625" customWidth="1"/>
    <col min="10509" max="10509" width="10.6640625" customWidth="1"/>
    <col min="10510" max="10510" width="16.109375" customWidth="1"/>
    <col min="10511" max="10511" width="14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6.88671875" customWidth="1"/>
    <col min="10764" max="10764" width="9.6640625" customWidth="1"/>
    <col min="10765" max="10765" width="10.6640625" customWidth="1"/>
    <col min="10766" max="10766" width="16.109375" customWidth="1"/>
    <col min="10767" max="10767" width="14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6.88671875" customWidth="1"/>
    <col min="11020" max="11020" width="9.6640625" customWidth="1"/>
    <col min="11021" max="11021" width="10.6640625" customWidth="1"/>
    <col min="11022" max="11022" width="16.109375" customWidth="1"/>
    <col min="11023" max="11023" width="14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6.88671875" customWidth="1"/>
    <col min="11276" max="11276" width="9.6640625" customWidth="1"/>
    <col min="11277" max="11277" width="10.6640625" customWidth="1"/>
    <col min="11278" max="11278" width="16.109375" customWidth="1"/>
    <col min="11279" max="11279" width="14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6.88671875" customWidth="1"/>
    <col min="11532" max="11532" width="9.6640625" customWidth="1"/>
    <col min="11533" max="11533" width="10.6640625" customWidth="1"/>
    <col min="11534" max="11534" width="16.109375" customWidth="1"/>
    <col min="11535" max="11535" width="14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6.88671875" customWidth="1"/>
    <col min="11788" max="11788" width="9.6640625" customWidth="1"/>
    <col min="11789" max="11789" width="10.6640625" customWidth="1"/>
    <col min="11790" max="11790" width="16.109375" customWidth="1"/>
    <col min="11791" max="11791" width="14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6.88671875" customWidth="1"/>
    <col min="12044" max="12044" width="9.6640625" customWidth="1"/>
    <col min="12045" max="12045" width="10.6640625" customWidth="1"/>
    <col min="12046" max="12046" width="16.109375" customWidth="1"/>
    <col min="12047" max="12047" width="14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6.88671875" customWidth="1"/>
    <col min="12300" max="12300" width="9.6640625" customWidth="1"/>
    <col min="12301" max="12301" width="10.6640625" customWidth="1"/>
    <col min="12302" max="12302" width="16.109375" customWidth="1"/>
    <col min="12303" max="12303" width="14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6.88671875" customWidth="1"/>
    <col min="12556" max="12556" width="9.6640625" customWidth="1"/>
    <col min="12557" max="12557" width="10.6640625" customWidth="1"/>
    <col min="12558" max="12558" width="16.109375" customWidth="1"/>
    <col min="12559" max="12559" width="14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6.88671875" customWidth="1"/>
    <col min="12812" max="12812" width="9.6640625" customWidth="1"/>
    <col min="12813" max="12813" width="10.6640625" customWidth="1"/>
    <col min="12814" max="12814" width="16.109375" customWidth="1"/>
    <col min="12815" max="12815" width="14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6.88671875" customWidth="1"/>
    <col min="13068" max="13068" width="9.6640625" customWidth="1"/>
    <col min="13069" max="13069" width="10.6640625" customWidth="1"/>
    <col min="13070" max="13070" width="16.109375" customWidth="1"/>
    <col min="13071" max="13071" width="14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6.88671875" customWidth="1"/>
    <col min="13324" max="13324" width="9.6640625" customWidth="1"/>
    <col min="13325" max="13325" width="10.6640625" customWidth="1"/>
    <col min="13326" max="13326" width="16.109375" customWidth="1"/>
    <col min="13327" max="13327" width="14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6.88671875" customWidth="1"/>
    <col min="13580" max="13580" width="9.6640625" customWidth="1"/>
    <col min="13581" max="13581" width="10.6640625" customWidth="1"/>
    <col min="13582" max="13582" width="16.109375" customWidth="1"/>
    <col min="13583" max="13583" width="14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6.88671875" customWidth="1"/>
    <col min="13836" max="13836" width="9.6640625" customWidth="1"/>
    <col min="13837" max="13837" width="10.6640625" customWidth="1"/>
    <col min="13838" max="13838" width="16.109375" customWidth="1"/>
    <col min="13839" max="13839" width="14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6.88671875" customWidth="1"/>
    <col min="14092" max="14092" width="9.6640625" customWidth="1"/>
    <col min="14093" max="14093" width="10.6640625" customWidth="1"/>
    <col min="14094" max="14094" width="16.109375" customWidth="1"/>
    <col min="14095" max="14095" width="14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6.88671875" customWidth="1"/>
    <col min="14348" max="14348" width="9.6640625" customWidth="1"/>
    <col min="14349" max="14349" width="10.6640625" customWidth="1"/>
    <col min="14350" max="14350" width="16.109375" customWidth="1"/>
    <col min="14351" max="14351" width="14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6.88671875" customWidth="1"/>
    <col min="14604" max="14604" width="9.6640625" customWidth="1"/>
    <col min="14605" max="14605" width="10.6640625" customWidth="1"/>
    <col min="14606" max="14606" width="16.109375" customWidth="1"/>
    <col min="14607" max="14607" width="14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6.88671875" customWidth="1"/>
    <col min="14860" max="14860" width="9.6640625" customWidth="1"/>
    <col min="14861" max="14861" width="10.6640625" customWidth="1"/>
    <col min="14862" max="14862" width="16.109375" customWidth="1"/>
    <col min="14863" max="14863" width="14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6.88671875" customWidth="1"/>
    <col min="15116" max="15116" width="9.6640625" customWidth="1"/>
    <col min="15117" max="15117" width="10.6640625" customWidth="1"/>
    <col min="15118" max="15118" width="16.109375" customWidth="1"/>
    <col min="15119" max="15119" width="14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6.88671875" customWidth="1"/>
    <col min="15372" max="15372" width="9.6640625" customWidth="1"/>
    <col min="15373" max="15373" width="10.6640625" customWidth="1"/>
    <col min="15374" max="15374" width="16.109375" customWidth="1"/>
    <col min="15375" max="15375" width="14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6.88671875" customWidth="1"/>
    <col min="15628" max="15628" width="9.6640625" customWidth="1"/>
    <col min="15629" max="15629" width="10.6640625" customWidth="1"/>
    <col min="15630" max="15630" width="16.109375" customWidth="1"/>
    <col min="15631" max="15631" width="14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6.88671875" customWidth="1"/>
    <col min="15884" max="15884" width="9.6640625" customWidth="1"/>
    <col min="15885" max="15885" width="10.6640625" customWidth="1"/>
    <col min="15886" max="15886" width="16.109375" customWidth="1"/>
    <col min="15887" max="15887" width="14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6.88671875" customWidth="1"/>
    <col min="16140" max="16140" width="9.6640625" customWidth="1"/>
    <col min="16141" max="16141" width="10.6640625" customWidth="1"/>
    <col min="16142" max="16142" width="16.109375" customWidth="1"/>
    <col min="16143" max="16143" width="14" customWidth="1"/>
    <col min="16147" max="16147" width="9.6640625" bestFit="1" customWidth="1"/>
  </cols>
  <sheetData>
    <row r="1" spans="1:19" ht="20.399999999999999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9" ht="20.399999999999999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 customHeight="1">
      <c r="A4" s="2"/>
      <c r="B4" s="53" t="s">
        <v>38</v>
      </c>
      <c r="C4" s="54"/>
      <c r="D4" s="54"/>
      <c r="E4" s="54"/>
      <c r="F4" s="54"/>
      <c r="G4" s="54"/>
      <c r="H4" s="55"/>
      <c r="I4" s="53" t="s">
        <v>39</v>
      </c>
      <c r="J4" s="54"/>
      <c r="K4" s="54"/>
      <c r="L4" s="54"/>
      <c r="M4" s="54"/>
      <c r="N4" s="54"/>
      <c r="O4" s="55"/>
    </row>
    <row r="5" spans="1:19" ht="17.399999999999999" customHeight="1">
      <c r="A5" s="56"/>
      <c r="B5" s="57" t="s">
        <v>23</v>
      </c>
      <c r="C5" s="56" t="s">
        <v>3</v>
      </c>
      <c r="D5" s="56" t="s">
        <v>4</v>
      </c>
      <c r="E5" s="58" t="s">
        <v>5</v>
      </c>
      <c r="F5" s="59"/>
      <c r="G5" s="58" t="s">
        <v>6</v>
      </c>
      <c r="H5" s="59"/>
      <c r="I5" s="60" t="s">
        <v>23</v>
      </c>
      <c r="J5" s="56" t="s">
        <v>3</v>
      </c>
      <c r="K5" s="56" t="s">
        <v>4</v>
      </c>
      <c r="L5" s="58" t="s">
        <v>5</v>
      </c>
      <c r="M5" s="59"/>
      <c r="N5" s="58" t="s">
        <v>6</v>
      </c>
      <c r="O5" s="59"/>
    </row>
    <row r="6" spans="1:19" ht="38.25" customHeight="1" thickBot="1">
      <c r="A6" s="62"/>
      <c r="B6" s="63"/>
      <c r="C6" s="62"/>
      <c r="D6" s="62"/>
      <c r="E6" s="50" t="s">
        <v>24</v>
      </c>
      <c r="F6" s="50" t="s">
        <v>7</v>
      </c>
      <c r="G6" s="50" t="s">
        <v>24</v>
      </c>
      <c r="H6" s="18" t="s">
        <v>7</v>
      </c>
      <c r="I6" s="61"/>
      <c r="J6" s="62"/>
      <c r="K6" s="62"/>
      <c r="L6" s="50" t="s">
        <v>24</v>
      </c>
      <c r="M6" s="50" t="s">
        <v>7</v>
      </c>
      <c r="N6" s="50" t="s">
        <v>24</v>
      </c>
      <c r="O6" s="18" t="s">
        <v>7</v>
      </c>
    </row>
    <row r="7" spans="1:19" ht="32.25" customHeight="1" thickBot="1">
      <c r="A7" s="3" t="s">
        <v>34</v>
      </c>
      <c r="B7" s="11">
        <f>SUM(B8:B16)</f>
        <v>420332.1</v>
      </c>
      <c r="C7" s="11">
        <f>SUM(C8:C16)</f>
        <v>462318.29999999993</v>
      </c>
      <c r="D7" s="11">
        <f>SUM(D8:D16)</f>
        <v>494595.00000000006</v>
      </c>
      <c r="E7" s="19">
        <f>D7/B7*100</f>
        <v>117.66767277588366</v>
      </c>
      <c r="F7" s="19">
        <f>D7/C7*100</f>
        <v>106.98148872757149</v>
      </c>
      <c r="G7" s="11">
        <f>D7-B7</f>
        <v>74262.900000000081</v>
      </c>
      <c r="H7" s="11">
        <f>D7-C7</f>
        <v>32276.700000000128</v>
      </c>
      <c r="I7" s="11">
        <f>SUM(I8:I16)</f>
        <v>3263429.8000000003</v>
      </c>
      <c r="J7" s="11">
        <f>SUM(J8:J16)</f>
        <v>3553547.8000000003</v>
      </c>
      <c r="K7" s="11">
        <f>SUM(K8:K16)</f>
        <v>3604167.5</v>
      </c>
      <c r="L7" s="19">
        <f>K7/I7*100</f>
        <v>110.44109176180226</v>
      </c>
      <c r="M7" s="19">
        <f>K7/J7*100</f>
        <v>101.42448344159038</v>
      </c>
      <c r="N7" s="11">
        <f>K7-I7</f>
        <v>340737.69999999972</v>
      </c>
      <c r="O7" s="11">
        <f>K7-J7</f>
        <v>50619.699999999721</v>
      </c>
      <c r="Q7" s="20"/>
    </row>
    <row r="8" spans="1:19" ht="24.75" customHeight="1">
      <c r="A8" s="4" t="s">
        <v>25</v>
      </c>
      <c r="B8" s="12">
        <v>314382.5</v>
      </c>
      <c r="C8" s="43">
        <v>333251.09999999998</v>
      </c>
      <c r="D8" s="12">
        <v>448206.5</v>
      </c>
      <c r="E8" s="21">
        <f>D8/B8*100</f>
        <v>142.56725485674298</v>
      </c>
      <c r="F8" s="21">
        <f>D8/C8*100</f>
        <v>134.49512994855831</v>
      </c>
      <c r="G8" s="13">
        <f>D8-B8</f>
        <v>133824</v>
      </c>
      <c r="H8" s="13">
        <f>D8-C8</f>
        <v>114955.40000000002</v>
      </c>
      <c r="I8" s="12">
        <f>B8+'[1]ноябрь 2023 '!I8</f>
        <v>2223020.2999999998</v>
      </c>
      <c r="J8" s="43">
        <f>C8+'[1]ноябрь 2023 '!J8</f>
        <v>2483058</v>
      </c>
      <c r="K8" s="12">
        <f>D8+'[1]ноябрь 2023 '!K8</f>
        <v>2617912.1999999997</v>
      </c>
      <c r="L8" s="21">
        <f>K8/I8*100</f>
        <v>117.76375591352</v>
      </c>
      <c r="M8" s="21">
        <f t="shared" ref="M8:M21" si="0">K8/J8*100</f>
        <v>105.43097261521881</v>
      </c>
      <c r="N8" s="13">
        <f>K8-I8</f>
        <v>394891.89999999991</v>
      </c>
      <c r="O8" s="13">
        <f>K8-J8</f>
        <v>134854.19999999972</v>
      </c>
    </row>
    <row r="9" spans="1:19" ht="30.75" customHeight="1">
      <c r="A9" s="5" t="s">
        <v>26</v>
      </c>
      <c r="B9" s="14">
        <v>105.6</v>
      </c>
      <c r="C9" s="25">
        <v>0</v>
      </c>
      <c r="D9" s="12">
        <v>64.099999999999994</v>
      </c>
      <c r="E9" s="21">
        <f>D9/B9*100</f>
        <v>60.700757575757571</v>
      </c>
      <c r="F9" s="21">
        <v>0</v>
      </c>
      <c r="G9" s="13">
        <f>D9-B9</f>
        <v>-41.5</v>
      </c>
      <c r="H9" s="13">
        <f t="shared" ref="H9:H31" si="1">D9-C9</f>
        <v>64.099999999999994</v>
      </c>
      <c r="I9" s="12">
        <f>B9+'[1]ноябрь 2023 '!I9</f>
        <v>1628</v>
      </c>
      <c r="J9" s="43">
        <f>C9+'[1]ноябрь 2023 '!J9</f>
        <v>0</v>
      </c>
      <c r="K9" s="12">
        <f>D9+'[1]ноябрь 2023 '!K9</f>
        <v>-1141.9000000000001</v>
      </c>
      <c r="L9" s="21">
        <v>0</v>
      </c>
      <c r="M9" s="22">
        <v>0</v>
      </c>
      <c r="N9" s="13">
        <f t="shared" ref="N9:N31" si="2">K9-I9</f>
        <v>-2769.9</v>
      </c>
      <c r="O9" s="13">
        <f t="shared" ref="O9:O16" si="3">K9-J9</f>
        <v>-1141.9000000000001</v>
      </c>
      <c r="S9" s="17"/>
    </row>
    <row r="10" spans="1:19" ht="29.25" customHeight="1">
      <c r="A10" s="5" t="s">
        <v>27</v>
      </c>
      <c r="B10" s="14">
        <v>3724.6</v>
      </c>
      <c r="C10" s="25">
        <v>5992.4</v>
      </c>
      <c r="D10" s="12">
        <v>4622.2</v>
      </c>
      <c r="E10" s="21">
        <f>D10/B10*100</f>
        <v>124.09923213230951</v>
      </c>
      <c r="F10" s="21">
        <f>D10/C10*100</f>
        <v>77.134370202256193</v>
      </c>
      <c r="G10" s="13">
        <f t="shared" ref="G10:G30" si="4">D10-B10</f>
        <v>897.59999999999991</v>
      </c>
      <c r="H10" s="13">
        <f t="shared" si="1"/>
        <v>-1370.1999999999998</v>
      </c>
      <c r="I10" s="12">
        <f>B10+'[1]ноябрь 2023 '!I10</f>
        <v>45288.7</v>
      </c>
      <c r="J10" s="43">
        <f>C10+'[1]ноябрь 2023 '!J10</f>
        <v>48418.700000000004</v>
      </c>
      <c r="K10" s="12">
        <f>D10+'[1]ноябрь 2023 '!K10</f>
        <v>47713.5</v>
      </c>
      <c r="L10" s="21">
        <f t="shared" ref="L10:L16" si="5">K10/I10*100</f>
        <v>105.35409495083763</v>
      </c>
      <c r="M10" s="22">
        <f t="shared" si="0"/>
        <v>98.543537930592933</v>
      </c>
      <c r="N10" s="13">
        <f t="shared" si="2"/>
        <v>2424.8000000000029</v>
      </c>
      <c r="O10" s="13">
        <f t="shared" si="3"/>
        <v>-705.20000000000437</v>
      </c>
    </row>
    <row r="11" spans="1:19" ht="41.25" customHeight="1">
      <c r="A11" s="6" t="s">
        <v>28</v>
      </c>
      <c r="B11" s="14">
        <v>9850</v>
      </c>
      <c r="C11" s="25">
        <v>12859.3</v>
      </c>
      <c r="D11" s="12">
        <v>2400</v>
      </c>
      <c r="E11" s="21">
        <f t="shared" ref="E11:E16" si="6">D11/B11*100</f>
        <v>24.36548223350254</v>
      </c>
      <c r="F11" s="21">
        <f>D11/C11*100</f>
        <v>18.663535340181813</v>
      </c>
      <c r="G11" s="13">
        <f t="shared" si="4"/>
        <v>-7450</v>
      </c>
      <c r="H11" s="13">
        <f t="shared" si="1"/>
        <v>-10459.299999999999</v>
      </c>
      <c r="I11" s="12">
        <f>B11+'[1]ноябрь 2023 '!I11</f>
        <v>214116.6</v>
      </c>
      <c r="J11" s="43">
        <f>C11+'[1]ноябрь 2023 '!J11</f>
        <v>251122</v>
      </c>
      <c r="K11" s="12">
        <v>259340.7</v>
      </c>
      <c r="L11" s="21">
        <f t="shared" si="5"/>
        <v>121.1212488896237</v>
      </c>
      <c r="M11" s="22">
        <f t="shared" si="0"/>
        <v>103.27279171080193</v>
      </c>
      <c r="N11" s="13">
        <f t="shared" si="2"/>
        <v>45224.100000000006</v>
      </c>
      <c r="O11" s="13">
        <f t="shared" si="3"/>
        <v>8218.7000000000116</v>
      </c>
    </row>
    <row r="12" spans="1:19" ht="27.75" customHeight="1">
      <c r="A12" s="5" t="s">
        <v>30</v>
      </c>
      <c r="B12" s="14">
        <v>-0.1</v>
      </c>
      <c r="C12" s="25">
        <v>20.100000000000001</v>
      </c>
      <c r="D12" s="12">
        <v>0</v>
      </c>
      <c r="E12" s="21">
        <f t="shared" si="6"/>
        <v>0</v>
      </c>
      <c r="F12" s="21">
        <v>0</v>
      </c>
      <c r="G12" s="13">
        <f t="shared" si="4"/>
        <v>0.1</v>
      </c>
      <c r="H12" s="13">
        <f t="shared" si="1"/>
        <v>-20.100000000000001</v>
      </c>
      <c r="I12" s="12">
        <f>B12+'[1]ноябрь 2023 '!I12</f>
        <v>2378.2000000000003</v>
      </c>
      <c r="J12" s="43">
        <f>C12+'[1]ноябрь 2023 '!J12</f>
        <v>2146</v>
      </c>
      <c r="K12" s="12">
        <f>D12+'[1]ноябрь 2023 '!K12</f>
        <v>-402.70000000000005</v>
      </c>
      <c r="L12" s="21">
        <v>0</v>
      </c>
      <c r="M12" s="22">
        <v>0</v>
      </c>
      <c r="N12" s="13">
        <f t="shared" si="2"/>
        <v>-2780.9000000000005</v>
      </c>
      <c r="O12" s="13">
        <f t="shared" si="3"/>
        <v>-2548.6999999999998</v>
      </c>
    </row>
    <row r="13" spans="1:19" ht="27.75" customHeight="1">
      <c r="A13" s="5" t="s">
        <v>29</v>
      </c>
      <c r="B13" s="14">
        <v>30316.2</v>
      </c>
      <c r="C13" s="25">
        <v>32435.3</v>
      </c>
      <c r="D13" s="12">
        <v>-1116.8</v>
      </c>
      <c r="E13" s="21">
        <v>0</v>
      </c>
      <c r="F13" s="21">
        <v>0</v>
      </c>
      <c r="G13" s="13">
        <f t="shared" si="4"/>
        <v>-31433</v>
      </c>
      <c r="H13" s="13">
        <f t="shared" si="1"/>
        <v>-33552.1</v>
      </c>
      <c r="I13" s="12">
        <f>B13+'[1]ноябрь 2023 '!I13</f>
        <v>99465.099999999991</v>
      </c>
      <c r="J13" s="43">
        <f>C13+'[1]ноябрь 2023 '!J13</f>
        <v>112305</v>
      </c>
      <c r="K13" s="12">
        <v>54910.2</v>
      </c>
      <c r="L13" s="21">
        <f t="shared" si="5"/>
        <v>55.20549418841383</v>
      </c>
      <c r="M13" s="22">
        <f t="shared" si="0"/>
        <v>48.89381594764258</v>
      </c>
      <c r="N13" s="13">
        <f t="shared" si="2"/>
        <v>-44554.899999999994</v>
      </c>
      <c r="O13" s="13">
        <f t="shared" si="3"/>
        <v>-57394.8</v>
      </c>
    </row>
    <row r="14" spans="1:19" ht="31.5" customHeight="1">
      <c r="A14" s="5" t="s">
        <v>31</v>
      </c>
      <c r="B14" s="14">
        <v>23513.599999999999</v>
      </c>
      <c r="C14" s="25">
        <v>26843</v>
      </c>
      <c r="D14" s="12">
        <v>22613.200000000001</v>
      </c>
      <c r="E14" s="21">
        <f t="shared" si="6"/>
        <v>96.170726728361473</v>
      </c>
      <c r="F14" s="21">
        <f>D14/C14*100</f>
        <v>84.242446820400104</v>
      </c>
      <c r="G14" s="13">
        <f t="shared" si="4"/>
        <v>-900.39999999999782</v>
      </c>
      <c r="H14" s="13">
        <f t="shared" si="1"/>
        <v>-4229.7999999999993</v>
      </c>
      <c r="I14" s="12">
        <f>B14+'[1]ноябрь 2023 '!I14</f>
        <v>118271.5</v>
      </c>
      <c r="J14" s="43">
        <f>C14+'[1]ноябрь 2023 '!J14</f>
        <v>124645</v>
      </c>
      <c r="K14" s="12">
        <v>127667</v>
      </c>
      <c r="L14" s="21">
        <f t="shared" si="5"/>
        <v>107.94401017996729</v>
      </c>
      <c r="M14" s="22">
        <f t="shared" si="0"/>
        <v>102.42448553893055</v>
      </c>
      <c r="N14" s="13">
        <f t="shared" si="2"/>
        <v>9395.5</v>
      </c>
      <c r="O14" s="13">
        <f t="shared" si="3"/>
        <v>3022</v>
      </c>
    </row>
    <row r="15" spans="1:19" ht="28.5" customHeight="1">
      <c r="A15" s="5" t="s">
        <v>32</v>
      </c>
      <c r="B15" s="14">
        <v>33940.9</v>
      </c>
      <c r="C15" s="25">
        <v>45881.3</v>
      </c>
      <c r="D15" s="43">
        <v>13731.9</v>
      </c>
      <c r="E15" s="21">
        <f t="shared" si="6"/>
        <v>40.458267164394577</v>
      </c>
      <c r="F15" s="21">
        <f>D15/C15*100</f>
        <v>29.929186836467142</v>
      </c>
      <c r="G15" s="13">
        <f t="shared" si="4"/>
        <v>-20209</v>
      </c>
      <c r="H15" s="13">
        <f t="shared" si="1"/>
        <v>-32149.4</v>
      </c>
      <c r="I15" s="12">
        <f>B15+'[1]ноябрь 2023 '!I15</f>
        <v>508644</v>
      </c>
      <c r="J15" s="43">
        <v>481781.1</v>
      </c>
      <c r="K15" s="12">
        <v>437502.4</v>
      </c>
      <c r="L15" s="21">
        <f t="shared" si="5"/>
        <v>86.01347897547204</v>
      </c>
      <c r="M15" s="22">
        <f t="shared" si="0"/>
        <v>90.809373800674223</v>
      </c>
      <c r="N15" s="13">
        <f t="shared" si="2"/>
        <v>-71141.599999999977</v>
      </c>
      <c r="O15" s="13">
        <f t="shared" si="3"/>
        <v>-44278.699999999953</v>
      </c>
    </row>
    <row r="16" spans="1:19" ht="26.25" customHeight="1" thickBot="1">
      <c r="A16" s="7" t="s">
        <v>33</v>
      </c>
      <c r="B16" s="14">
        <v>4498.8</v>
      </c>
      <c r="C16" s="25">
        <v>5035.8</v>
      </c>
      <c r="D16" s="12">
        <v>4073.9</v>
      </c>
      <c r="E16" s="21">
        <f t="shared" si="6"/>
        <v>90.555259180225832</v>
      </c>
      <c r="F16" s="21">
        <f>D16/C16*100</f>
        <v>80.898764843718979</v>
      </c>
      <c r="G16" s="13">
        <f t="shared" si="4"/>
        <v>-424.90000000000009</v>
      </c>
      <c r="H16" s="13">
        <f t="shared" si="1"/>
        <v>-961.90000000000009</v>
      </c>
      <c r="I16" s="12">
        <f>B16+'[1]ноябрь 2023 '!I16</f>
        <v>50617.4</v>
      </c>
      <c r="J16" s="43">
        <f>C16+'[1]ноябрь 2023 '!J16</f>
        <v>50072</v>
      </c>
      <c r="K16" s="12">
        <f>D16+'[1]ноябрь 2023 '!K16</f>
        <v>60666.1</v>
      </c>
      <c r="L16" s="21">
        <f t="shared" si="5"/>
        <v>119.85226424115028</v>
      </c>
      <c r="M16" s="22">
        <f t="shared" si="0"/>
        <v>121.15773286467486</v>
      </c>
      <c r="N16" s="13">
        <f t="shared" si="2"/>
        <v>10048.699999999997</v>
      </c>
      <c r="O16" s="13">
        <f t="shared" si="3"/>
        <v>10594.099999999999</v>
      </c>
    </row>
    <row r="17" spans="1:15" ht="26.25" hidden="1" customHeight="1">
      <c r="A17" s="4" t="s">
        <v>8</v>
      </c>
      <c r="B17" s="47"/>
      <c r="C17" s="47">
        <v>0</v>
      </c>
      <c r="D17" s="47">
        <v>0</v>
      </c>
      <c r="E17" s="21">
        <v>0</v>
      </c>
      <c r="F17" s="48" t="e">
        <f t="shared" ref="F17:F29" si="7">D17/C17*100</f>
        <v>#DIV/0!</v>
      </c>
      <c r="G17" s="21">
        <f t="shared" si="4"/>
        <v>0</v>
      </c>
      <c r="H17" s="21">
        <f t="shared" si="1"/>
        <v>0</v>
      </c>
      <c r="I17" s="47"/>
      <c r="J17" s="47">
        <v>0</v>
      </c>
      <c r="K17" s="47">
        <v>0</v>
      </c>
      <c r="L17" s="21">
        <f>IF(I17&gt;0,K17/I17*100,0)</f>
        <v>0</v>
      </c>
      <c r="M17" s="48" t="e">
        <f t="shared" si="0"/>
        <v>#DIV/0!</v>
      </c>
      <c r="N17" s="21">
        <f t="shared" si="2"/>
        <v>0</v>
      </c>
      <c r="O17" s="21">
        <f>K17-J17</f>
        <v>0</v>
      </c>
    </row>
    <row r="18" spans="1:15" ht="39" hidden="1" customHeight="1">
      <c r="A18" s="6" t="s">
        <v>9</v>
      </c>
      <c r="B18" s="23"/>
      <c r="C18" s="23">
        <v>0</v>
      </c>
      <c r="D18" s="23">
        <v>0</v>
      </c>
      <c r="E18" s="21">
        <v>0</v>
      </c>
      <c r="F18" s="19" t="e">
        <f t="shared" si="7"/>
        <v>#DIV/0!</v>
      </c>
      <c r="G18" s="21">
        <f t="shared" si="4"/>
        <v>0</v>
      </c>
      <c r="H18" s="21">
        <f t="shared" si="1"/>
        <v>0</v>
      </c>
      <c r="I18" s="23"/>
      <c r="J18" s="23">
        <v>0</v>
      </c>
      <c r="K18" s="23">
        <v>0</v>
      </c>
      <c r="L18" s="21">
        <v>0</v>
      </c>
      <c r="M18" s="19" t="e">
        <f t="shared" si="0"/>
        <v>#DIV/0!</v>
      </c>
      <c r="N18" s="21">
        <f t="shared" si="2"/>
        <v>0</v>
      </c>
      <c r="O18" s="21">
        <f>K18-J18</f>
        <v>0</v>
      </c>
    </row>
    <row r="19" spans="1:15" ht="23.25" hidden="1" customHeight="1">
      <c r="A19" s="5" t="s">
        <v>10</v>
      </c>
      <c r="B19" s="23"/>
      <c r="C19" s="23">
        <v>0</v>
      </c>
      <c r="D19" s="23">
        <v>0</v>
      </c>
      <c r="E19" s="21">
        <v>0</v>
      </c>
      <c r="F19" s="19" t="e">
        <f t="shared" si="7"/>
        <v>#DIV/0!</v>
      </c>
      <c r="G19" s="21">
        <f t="shared" si="4"/>
        <v>0</v>
      </c>
      <c r="H19" s="21">
        <f t="shared" si="1"/>
        <v>0</v>
      </c>
      <c r="I19" s="23"/>
      <c r="J19" s="23">
        <v>0</v>
      </c>
      <c r="K19" s="23">
        <v>0</v>
      </c>
      <c r="L19" s="21">
        <v>0</v>
      </c>
      <c r="M19" s="19" t="e">
        <f t="shared" si="0"/>
        <v>#DIV/0!</v>
      </c>
      <c r="N19" s="21">
        <f t="shared" si="2"/>
        <v>0</v>
      </c>
      <c r="O19" s="21">
        <f>K19-J19</f>
        <v>0</v>
      </c>
    </row>
    <row r="20" spans="1:15" ht="21.75" hidden="1" customHeight="1">
      <c r="A20" s="5" t="s">
        <v>11</v>
      </c>
      <c r="B20" s="23"/>
      <c r="C20" s="23">
        <v>0</v>
      </c>
      <c r="D20" s="23">
        <v>0</v>
      </c>
      <c r="E20" s="21">
        <v>0</v>
      </c>
      <c r="F20" s="19" t="e">
        <f t="shared" si="7"/>
        <v>#DIV/0!</v>
      </c>
      <c r="G20" s="21">
        <f t="shared" si="4"/>
        <v>0</v>
      </c>
      <c r="H20" s="21">
        <f t="shared" si="1"/>
        <v>0</v>
      </c>
      <c r="I20" s="23"/>
      <c r="J20" s="23">
        <v>0</v>
      </c>
      <c r="K20" s="23">
        <v>0</v>
      </c>
      <c r="L20" s="21">
        <v>0</v>
      </c>
      <c r="M20" s="19" t="e">
        <f t="shared" si="0"/>
        <v>#DIV/0!</v>
      </c>
      <c r="N20" s="21">
        <f t="shared" si="2"/>
        <v>0</v>
      </c>
      <c r="O20" s="21">
        <f>K20-J20</f>
        <v>0</v>
      </c>
    </row>
    <row r="21" spans="1:15" ht="23.25" hidden="1" customHeight="1" thickBot="1">
      <c r="A21" s="7" t="s">
        <v>12</v>
      </c>
      <c r="B21" s="24"/>
      <c r="C21" s="24">
        <v>0</v>
      </c>
      <c r="D21" s="24">
        <v>0</v>
      </c>
      <c r="E21" s="21">
        <v>0</v>
      </c>
      <c r="F21" s="19" t="e">
        <f t="shared" si="7"/>
        <v>#DIV/0!</v>
      </c>
      <c r="G21" s="21">
        <f t="shared" si="4"/>
        <v>0</v>
      </c>
      <c r="H21" s="21">
        <f t="shared" si="1"/>
        <v>0</v>
      </c>
      <c r="I21" s="24"/>
      <c r="J21" s="24">
        <v>0</v>
      </c>
      <c r="K21" s="24">
        <v>0</v>
      </c>
      <c r="L21" s="21">
        <f>IF(I21&gt;0,K21/I21*100,0)</f>
        <v>0</v>
      </c>
      <c r="M21" s="19" t="e">
        <f t="shared" si="0"/>
        <v>#DIV/0!</v>
      </c>
      <c r="N21" s="21">
        <f t="shared" si="2"/>
        <v>0</v>
      </c>
      <c r="O21" s="21">
        <f>K21-J21</f>
        <v>0</v>
      </c>
    </row>
    <row r="22" spans="1:15" ht="30.75" customHeight="1" thickBot="1">
      <c r="A22" s="3" t="s">
        <v>13</v>
      </c>
      <c r="B22" s="11">
        <f>SUM(B23:B29)</f>
        <v>28358.899999999998</v>
      </c>
      <c r="C22" s="11">
        <f>SUM(C23:C29)</f>
        <v>88238.1</v>
      </c>
      <c r="D22" s="11">
        <f>SUM(D23:D29)</f>
        <v>41636.799999999996</v>
      </c>
      <c r="E22" s="19">
        <f t="shared" ref="E22:E29" si="8">D22/B22*100</f>
        <v>146.820927468978</v>
      </c>
      <c r="F22" s="19">
        <f t="shared" si="7"/>
        <v>47.18687279077858</v>
      </c>
      <c r="G22" s="11">
        <f>SUM(G23:G29)</f>
        <v>13277.900000000001</v>
      </c>
      <c r="H22" s="11">
        <f>SUM(H23:H29)</f>
        <v>-46601.299999999996</v>
      </c>
      <c r="I22" s="11">
        <f>SUM(I23:I29)</f>
        <v>821419.1</v>
      </c>
      <c r="J22" s="11">
        <f>SUM(J23:J29)</f>
        <v>752129</v>
      </c>
      <c r="K22" s="11">
        <f>SUM(K23:K29)</f>
        <v>459912.1</v>
      </c>
      <c r="L22" s="19">
        <f t="shared" ref="L22:L29" si="9">K22/I22*100</f>
        <v>55.989944718840846</v>
      </c>
      <c r="M22" s="19">
        <f>K22/J22*100</f>
        <v>61.148034446218666</v>
      </c>
      <c r="N22" s="11">
        <f>SUM(N23:N29)</f>
        <v>-361507.00000000006</v>
      </c>
      <c r="O22" s="11">
        <f>SUM(O23:O29)</f>
        <v>-292216.89999999997</v>
      </c>
    </row>
    <row r="23" spans="1:15" ht="43.5" customHeight="1">
      <c r="A23" s="6" t="s">
        <v>14</v>
      </c>
      <c r="B23" s="16">
        <v>-1110.7</v>
      </c>
      <c r="C23" s="25">
        <v>82.5</v>
      </c>
      <c r="D23" s="25">
        <v>-623.1</v>
      </c>
      <c r="E23" s="21">
        <v>0</v>
      </c>
      <c r="F23" s="21">
        <v>0</v>
      </c>
      <c r="G23" s="13">
        <f t="shared" ref="G23:G29" si="10">D23-B23</f>
        <v>487.6</v>
      </c>
      <c r="H23" s="13">
        <f t="shared" ref="H23:H29" si="11">D23-C23</f>
        <v>-705.6</v>
      </c>
      <c r="I23" s="12">
        <f>B23+'[1]ноябрь 2023 '!I23</f>
        <v>398967.10000000003</v>
      </c>
      <c r="J23" s="43">
        <f>C23+'[1]ноябрь 2023 '!J23</f>
        <v>335486.69999999995</v>
      </c>
      <c r="K23" s="12">
        <v>6595.4</v>
      </c>
      <c r="L23" s="21">
        <f t="shared" si="9"/>
        <v>1.6531187659333308</v>
      </c>
      <c r="M23" s="22">
        <f t="shared" ref="M23:M29" si="12">K23/J23*100</f>
        <v>1.9659199604634106</v>
      </c>
      <c r="N23" s="13">
        <f t="shared" ref="N23:N29" si="13">K23-I23</f>
        <v>-392371.7</v>
      </c>
      <c r="O23" s="13">
        <f t="shared" ref="O23:O31" si="14">K23-J23</f>
        <v>-328891.29999999993</v>
      </c>
    </row>
    <row r="24" spans="1:15" ht="41.25" customHeight="1">
      <c r="A24" s="8" t="s">
        <v>15</v>
      </c>
      <c r="B24" s="12">
        <v>6488.3</v>
      </c>
      <c r="C24" s="43">
        <v>7752.7</v>
      </c>
      <c r="D24" s="43">
        <v>6065.2</v>
      </c>
      <c r="E24" s="21">
        <f t="shared" ref="E24:E29" si="15">D24/B24*100</f>
        <v>93.479031487446633</v>
      </c>
      <c r="F24" s="21">
        <f t="shared" ref="F24:F29" si="16">D24/C24*100</f>
        <v>78.233389657796636</v>
      </c>
      <c r="G24" s="13">
        <f t="shared" si="10"/>
        <v>-423.10000000000036</v>
      </c>
      <c r="H24" s="13">
        <f t="shared" si="11"/>
        <v>-1687.5</v>
      </c>
      <c r="I24" s="12">
        <v>68694.100000000006</v>
      </c>
      <c r="J24" s="43">
        <v>73191.899999999994</v>
      </c>
      <c r="K24" s="12">
        <v>72368.800000000003</v>
      </c>
      <c r="L24" s="21">
        <f t="shared" si="9"/>
        <v>105.34936770406773</v>
      </c>
      <c r="M24" s="21">
        <f t="shared" si="12"/>
        <v>98.875422007080033</v>
      </c>
      <c r="N24" s="13">
        <f t="shared" si="13"/>
        <v>3674.6999999999971</v>
      </c>
      <c r="O24" s="13">
        <f t="shared" si="14"/>
        <v>-823.09999999999127</v>
      </c>
    </row>
    <row r="25" spans="1:15" ht="25.5" customHeight="1">
      <c r="A25" s="5" t="s">
        <v>16</v>
      </c>
      <c r="B25" s="14">
        <v>6392.4</v>
      </c>
      <c r="C25" s="25">
        <v>28125.8</v>
      </c>
      <c r="D25" s="25">
        <v>15501.8</v>
      </c>
      <c r="E25" s="21">
        <f t="shared" si="15"/>
        <v>242.50359802265189</v>
      </c>
      <c r="F25" s="21">
        <f t="shared" si="16"/>
        <v>55.11594336872195</v>
      </c>
      <c r="G25" s="13">
        <f t="shared" si="10"/>
        <v>9109.4</v>
      </c>
      <c r="H25" s="13">
        <f t="shared" si="11"/>
        <v>-12624</v>
      </c>
      <c r="I25" s="12">
        <v>129049</v>
      </c>
      <c r="J25" s="43">
        <v>122841</v>
      </c>
      <c r="K25" s="12">
        <v>144273.60000000001</v>
      </c>
      <c r="L25" s="21">
        <f t="shared" si="9"/>
        <v>111.79753426992849</v>
      </c>
      <c r="M25" s="21">
        <f t="shared" si="12"/>
        <v>117.44743204630377</v>
      </c>
      <c r="N25" s="13">
        <f t="shared" si="13"/>
        <v>15224.600000000006</v>
      </c>
      <c r="O25" s="13">
        <f t="shared" si="14"/>
        <v>21432.600000000006</v>
      </c>
    </row>
    <row r="26" spans="1:15" ht="27" customHeight="1">
      <c r="A26" s="29" t="s">
        <v>17</v>
      </c>
      <c r="B26" s="14">
        <v>3937.3</v>
      </c>
      <c r="C26" s="25">
        <v>4525</v>
      </c>
      <c r="D26" s="25">
        <v>5834.9</v>
      </c>
      <c r="E26" s="21">
        <f t="shared" si="15"/>
        <v>148.19546389657884</v>
      </c>
      <c r="F26" s="21">
        <f t="shared" si="16"/>
        <v>128.94806629834252</v>
      </c>
      <c r="G26" s="13">
        <f t="shared" si="10"/>
        <v>1897.5999999999995</v>
      </c>
      <c r="H26" s="13">
        <f t="shared" si="11"/>
        <v>1309.8999999999996</v>
      </c>
      <c r="I26" s="12">
        <v>86975.6</v>
      </c>
      <c r="J26" s="43">
        <v>48300</v>
      </c>
      <c r="K26" s="12">
        <v>51726.1</v>
      </c>
      <c r="L26" s="21">
        <f t="shared" si="9"/>
        <v>59.471966850473002</v>
      </c>
      <c r="M26" s="21">
        <f t="shared" si="12"/>
        <v>107.09337474120082</v>
      </c>
      <c r="N26" s="13">
        <f t="shared" si="13"/>
        <v>-35249.500000000007</v>
      </c>
      <c r="O26" s="13">
        <f t="shared" si="14"/>
        <v>3426.0999999999985</v>
      </c>
    </row>
    <row r="27" spans="1:15" ht="25.5" customHeight="1">
      <c r="A27" s="30" t="s">
        <v>20</v>
      </c>
      <c r="B27" s="14">
        <v>1703.6</v>
      </c>
      <c r="C27" s="25">
        <v>11417.4</v>
      </c>
      <c r="D27" s="25">
        <v>2769.3</v>
      </c>
      <c r="E27" s="21">
        <f t="shared" si="15"/>
        <v>162.55576426391173</v>
      </c>
      <c r="F27" s="21">
        <f t="shared" si="16"/>
        <v>24.255084344947189</v>
      </c>
      <c r="G27" s="13">
        <f t="shared" si="10"/>
        <v>1065.7000000000003</v>
      </c>
      <c r="H27" s="13">
        <f t="shared" si="11"/>
        <v>-8648.0999999999985</v>
      </c>
      <c r="I27" s="12">
        <v>27840</v>
      </c>
      <c r="J27" s="43">
        <v>37615.599999999999</v>
      </c>
      <c r="K27" s="12">
        <v>40581.1</v>
      </c>
      <c r="L27" s="21">
        <f t="shared" si="9"/>
        <v>145.76544540229887</v>
      </c>
      <c r="M27" s="21">
        <f t="shared" si="12"/>
        <v>107.88369718946396</v>
      </c>
      <c r="N27" s="13">
        <f t="shared" si="13"/>
        <v>12741.099999999999</v>
      </c>
      <c r="O27" s="13">
        <f t="shared" si="14"/>
        <v>2965.5</v>
      </c>
    </row>
    <row r="28" spans="1:15" ht="25.5" customHeight="1">
      <c r="A28" s="5" t="s">
        <v>18</v>
      </c>
      <c r="B28" s="15">
        <v>5717.3</v>
      </c>
      <c r="C28" s="44">
        <v>14577.9</v>
      </c>
      <c r="D28" s="44">
        <v>7426.6</v>
      </c>
      <c r="E28" s="21">
        <f t="shared" si="15"/>
        <v>129.89697934339637</v>
      </c>
      <c r="F28" s="21">
        <f>D28/C28*100</f>
        <v>50.944237510203806</v>
      </c>
      <c r="G28" s="13">
        <f t="shared" si="10"/>
        <v>1709.3000000000002</v>
      </c>
      <c r="H28" s="13">
        <f t="shared" si="11"/>
        <v>-7151.2999999999993</v>
      </c>
      <c r="I28" s="12">
        <v>73983.7</v>
      </c>
      <c r="J28" s="43">
        <v>68171</v>
      </c>
      <c r="K28" s="12">
        <v>70224.5</v>
      </c>
      <c r="L28" s="21">
        <f t="shared" si="9"/>
        <v>94.918880780496252</v>
      </c>
      <c r="M28" s="22">
        <f t="shared" si="12"/>
        <v>103.0122779481011</v>
      </c>
      <c r="N28" s="13">
        <f t="shared" si="13"/>
        <v>-3759.1999999999971</v>
      </c>
      <c r="O28" s="13">
        <f t="shared" si="14"/>
        <v>2053.5</v>
      </c>
    </row>
    <row r="29" spans="1:15" ht="23.25" customHeight="1">
      <c r="A29" s="5" t="s">
        <v>19</v>
      </c>
      <c r="B29" s="25">
        <v>5230.7</v>
      </c>
      <c r="C29" s="25">
        <v>21756.799999999999</v>
      </c>
      <c r="D29" s="25">
        <v>4662.1000000000004</v>
      </c>
      <c r="E29" s="21">
        <f t="shared" si="15"/>
        <v>89.129562008908948</v>
      </c>
      <c r="F29" s="21">
        <f t="shared" si="16"/>
        <v>21.428243123988825</v>
      </c>
      <c r="G29" s="13">
        <f t="shared" si="10"/>
        <v>-568.59999999999945</v>
      </c>
      <c r="H29" s="13">
        <f t="shared" si="11"/>
        <v>-17094.699999999997</v>
      </c>
      <c r="I29" s="12">
        <v>35909.599999999999</v>
      </c>
      <c r="J29" s="43">
        <v>66522.8</v>
      </c>
      <c r="K29" s="12">
        <v>74142.600000000006</v>
      </c>
      <c r="L29" s="21">
        <f t="shared" si="9"/>
        <v>206.47013611958923</v>
      </c>
      <c r="M29" s="21">
        <f t="shared" si="12"/>
        <v>111.45441863541524</v>
      </c>
      <c r="N29" s="13">
        <f t="shared" si="13"/>
        <v>38233.000000000007</v>
      </c>
      <c r="O29" s="13">
        <f t="shared" si="14"/>
        <v>7619.8000000000029</v>
      </c>
    </row>
    <row r="30" spans="1:15" ht="30.6" hidden="1" customHeight="1" thickBot="1">
      <c r="A30" s="9" t="s">
        <v>21</v>
      </c>
      <c r="B30" s="15">
        <v>0</v>
      </c>
      <c r="C30" s="15"/>
      <c r="D30" s="26"/>
      <c r="E30" s="31">
        <v>0</v>
      </c>
      <c r="F30" s="27">
        <v>0</v>
      </c>
      <c r="G30" s="32">
        <f t="shared" si="4"/>
        <v>0</v>
      </c>
      <c r="H30" s="33">
        <f t="shared" si="1"/>
        <v>0</v>
      </c>
      <c r="I30" s="15">
        <v>-0.1</v>
      </c>
      <c r="J30" s="12"/>
      <c r="K30" s="16" t="e">
        <f>D30+'[1]апрель сессия 2023 г'!K31</f>
        <v>#REF!</v>
      </c>
      <c r="L30" s="34">
        <v>0</v>
      </c>
      <c r="M30" s="28">
        <v>0</v>
      </c>
      <c r="N30" s="33" t="e">
        <f t="shared" si="2"/>
        <v>#REF!</v>
      </c>
      <c r="O30" s="33" t="e">
        <f t="shared" si="14"/>
        <v>#REF!</v>
      </c>
    </row>
    <row r="31" spans="1:15" ht="24.75" customHeight="1">
      <c r="A31" s="49" t="s">
        <v>22</v>
      </c>
      <c r="B31" s="45">
        <f>B7+B22+B30</f>
        <v>448691</v>
      </c>
      <c r="C31" s="45">
        <f>C7+C22+C30</f>
        <v>550556.39999999991</v>
      </c>
      <c r="D31" s="45">
        <f>D7+D22+D30</f>
        <v>536231.80000000005</v>
      </c>
      <c r="E31" s="46">
        <f>D31/B31*100</f>
        <v>119.51026430215896</v>
      </c>
      <c r="F31" s="46">
        <f>D31/C31*100</f>
        <v>97.398159389301469</v>
      </c>
      <c r="G31" s="45">
        <f>D31-B31</f>
        <v>87540.800000000047</v>
      </c>
      <c r="H31" s="45">
        <f t="shared" si="1"/>
        <v>-14324.59999999986</v>
      </c>
      <c r="I31" s="45">
        <f>I7+I22</f>
        <v>4084848.9000000004</v>
      </c>
      <c r="J31" s="45">
        <f>J7+J22+J30</f>
        <v>4305676.8000000007</v>
      </c>
      <c r="K31" s="45">
        <f>K7+K22</f>
        <v>4064079.6</v>
      </c>
      <c r="L31" s="46">
        <f>K31/I31*100</f>
        <v>99.491552796481642</v>
      </c>
      <c r="M31" s="46">
        <f>K31/J31*100</f>
        <v>94.388868203019769</v>
      </c>
      <c r="N31" s="45">
        <f t="shared" si="2"/>
        <v>-20769.300000000279</v>
      </c>
      <c r="O31" s="45">
        <f t="shared" si="14"/>
        <v>-241597.20000000065</v>
      </c>
    </row>
    <row r="32" spans="1:15" ht="24.75" customHeight="1">
      <c r="A32" s="10"/>
      <c r="B32" s="10"/>
      <c r="C32" s="10"/>
      <c r="D32" s="35"/>
      <c r="E32" s="10"/>
      <c r="F32" s="36"/>
      <c r="G32" s="36"/>
      <c r="H32" s="37"/>
      <c r="I32" s="37"/>
      <c r="J32" s="37"/>
      <c r="K32" s="38"/>
      <c r="L32" s="38"/>
      <c r="M32" s="39"/>
      <c r="N32" s="37"/>
      <c r="O32" s="37"/>
    </row>
    <row r="33" spans="1:16" ht="18">
      <c r="A33" s="37"/>
      <c r="B33" s="37"/>
      <c r="C33" s="37"/>
      <c r="D33" s="37"/>
      <c r="E33" s="4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0"/>
    </row>
    <row r="34" spans="1:16" ht="18">
      <c r="A34" s="51" t="s">
        <v>35</v>
      </c>
      <c r="B34" s="41"/>
      <c r="C34" s="41"/>
      <c r="D34" s="41"/>
      <c r="E34" s="40"/>
      <c r="F34" s="37"/>
      <c r="G34" s="37"/>
      <c r="H34" s="37"/>
      <c r="I34" s="37"/>
      <c r="J34" s="37"/>
      <c r="K34" s="36"/>
      <c r="L34" s="37"/>
      <c r="M34" s="37"/>
      <c r="N34" s="37"/>
      <c r="O34" s="37"/>
      <c r="P34" s="40"/>
    </row>
    <row r="35" spans="1:16">
      <c r="A35" s="51" t="s">
        <v>36</v>
      </c>
      <c r="B35" s="41"/>
      <c r="C35" s="41"/>
      <c r="D35" s="41"/>
      <c r="E35" s="40"/>
      <c r="F35" s="41"/>
      <c r="G35" s="41"/>
      <c r="H35" s="41"/>
      <c r="I35" s="41"/>
      <c r="J35" s="42"/>
      <c r="K35" s="41"/>
      <c r="L35" s="41"/>
      <c r="M35" s="41"/>
      <c r="N35" s="41"/>
      <c r="O35" s="41"/>
      <c r="P35" s="40"/>
    </row>
    <row r="36" spans="1:16">
      <c r="F36" s="1"/>
      <c r="G36" s="1"/>
      <c r="H36" s="1"/>
      <c r="I36" s="1"/>
      <c r="J36" s="1"/>
      <c r="K36" s="1"/>
      <c r="L36" s="1"/>
      <c r="M36" s="1"/>
      <c r="N36" s="1"/>
      <c r="O36" s="1"/>
      <c r="P36" s="40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0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2023-12-04T10:06:09Z</cp:lastPrinted>
  <dcterms:created xsi:type="dcterms:W3CDTF">2011-03-03T12:02:30Z</dcterms:created>
  <dcterms:modified xsi:type="dcterms:W3CDTF">2024-01-15T06:44:26Z</dcterms:modified>
</cp:coreProperties>
</file>